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<sst xmlns="http://schemas.openxmlformats.org/spreadsheetml/2006/main" count="27136" uniqueCount="778">
  <si>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</si>
  <si>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</si>
  <si>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</si>
  <si>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</si>
  <si>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</si>
  <si>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</si>
  <si>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</si>
  <si>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</si>
  <si>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</si>
  <si>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</si>
  <si>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</si>
  <si>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</si>
  <si>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</si>
  <si>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</si>
  <si>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</si>
  <si>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</si>
  <si>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</si>
  <si>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</si>
  <si>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</si>
  <si>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</si>
  <si>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</si>
  <si>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</si>
  <si>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</si>
  <si>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</si>
  <si>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</si>
  <si>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</si>
  <si>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</si>
  <si>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</si>
  <si>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</si>
  <si>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</si>
  <si>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</si>
  <si>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</si>
  <si>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</si>
  <si>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</si>
  <si>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</si>
  <si>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</si>
  <si>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</si>
  <si>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</si>
  <si>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</si>
  <si>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</si>
  <si>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</si>
  <si>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</si>
  <si>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</si>
  <si>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</si>
  <si>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</si>
  <si>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</si>
  <si>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</si>
  <si>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</si>
  <si>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</si>
  <si>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</si>
  <si>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</si>
  <si>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</si>
  <si>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</si>
  <si>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</si>
  <si>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</si>
  <si>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</si>
  <si>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</si>
  <si>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</si>
  <si>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</si>
  <si>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</si>
  <si>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</si>
  <si>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</si>
  <si>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</si>
  <si>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</si>
  <si>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</si>
  <si>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</si>
  <si>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</si>
  <si>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</si>
  <si>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</si>
  <si>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</si>
  <si>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</si>
  <si>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</si>
  <si>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</si>
  <si>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</si>
  <si>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</si>
  <si>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</si>
  <si>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</si>
  <si>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</si>
  <si>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</si>
  <si>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</si>
  <si>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</si>
  <si>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</si>
  <si>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</si>
  <si>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</si>
  <si>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</si>
  <si>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</si>
  <si>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</si>
  <si>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</si>
  <si>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</si>
  <si>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</si>
  <si>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</si>
  <si>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</si>
  <si>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</si>
  <si>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</si>
  <si>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</si>
  <si>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</si>
  <si>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</si>
  <si>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</si>
  <si>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</si>
  <si>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</si>
  <si>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</si>
  <si>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</si>
  <si>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</si>
  <si>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</si>
  <si>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</si>
  <si>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</si>
  <si>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</si>
  <si>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</si>
  <si>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</si>
  <si>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</si>
  <si>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</si>
  <si>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</si>
  <si>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</si>
  <si>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</si>
  <si>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</si>
  <si>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</si>
  <si>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</si>
  <si>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</si>
  <si>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</si>
  <si>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</si>
  <si>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</si>
  <si>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</si>
  <si>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</si>
  <si>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</si>
  <si>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</si>
  <si>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</si>
  <si>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</si>
  <si>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</si>
  <si>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</si>
  <si>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</si>
  <si>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</si>
  <si>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</si>
  <si>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</si>
  <si>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</si>
  <si>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</si>
  <si>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</si>
  <si>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</si>
  <si>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</si>
  <si>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</si>
  <si>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</si>
  <si>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</si>
  <si>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</si>
  <si>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</si>
  <si>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</si>
  <si>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</si>
  <si>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</si>
  <si>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</si>
  <si>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</si>
  <si>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</si>
  <si>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</si>
  <si>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</si>
  <si>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</si>
  <si>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</si>
  <si>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</si>
  <si>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</si>
  <si>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</si>
  <si>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</si>
  <si>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</si>
  <si>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</si>
  <si>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</si>
  <si>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</si>
  <si>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</si>
  <si>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</si>
  <si>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</si>
  <si>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</si>
  <si>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</si>
  <si>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</si>
  <si>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</si>
  <si>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</si>
  <si>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</si>
  <si>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</si>
  <si>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</si>
  <si>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</si>
  <si>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</si>
  <si>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</si>
  <si>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</si>
  <si>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</si>
  <si>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</si>
  <si>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</si>
  <si>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</si>
  <si>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</si>
  <si>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</si>
  <si>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</si>
  <si>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</si>
  <si>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</si>
  <si>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</si>
  <si>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</si>
  <si>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</si>
  <si>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</si>
  <si>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</si>
  <si>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</si>
  <si>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</si>
  <si>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</si>
  <si>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</si>
  <si>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</si>
  <si>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</si>
  <si>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</si>
  <si>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</si>
  <si>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</si>
  <si>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</si>
  <si>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</si>
  <si>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</si>
  <si>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</si>
  <si>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</si>
  <si>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</si>
  <si>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</si>
  <si>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</si>
  <si>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</si>
  <si>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</si>
  <si>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</si>
  <si>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</si>
  <si>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</si>
  <si>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</si>
  <si>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</si>
  <si>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</si>
  <si>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</si>
  <si>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</si>
  <si>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</si>
  <si>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</si>
  <si>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</si>
  <si>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</si>
  <si>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</si>
  <si>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</si>
  <si>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</si>
  <si>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</si>
  <si>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</si>
  <si>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</si>
  <si>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</si>
  <si>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</si>
  <si>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</si>
  <si>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</si>
  <si>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</si>
  <si>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</si>
  <si>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</si>
  <si>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</si>
  <si>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</si>
  <si>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</si>
  <si>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</si>
  <si>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</si>
  <si>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</si>
  <si>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</si>
  <si>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</si>
  <si>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</si>
  <si>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</si>
  <si>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</si>
  <si>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</si>
  <si>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</si>
  <si>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</si>
  <si>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</si>
  <si>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</si>
  <si>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</si>
  <si>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</si>
  <si>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</si>
  <si>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</si>
  <si>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</si>
  <si>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</si>
  <si>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</si>
  <si>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</si>
  <si>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</si>
  <si>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</si>
  <si>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</si>
  <si>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</si>
  <si>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</si>
  <si>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</si>
  <si>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</si>
  <si>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</si>
  <si>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</si>
  <si>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</si>
  <si>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</si>
  <si>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</si>
  <si>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</si>
  <si>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</si>
  <si>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</si>
  <si>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</si>
  <si>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</si>
  <si>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</si>
  <si>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</si>
  <si>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</si>
  <si>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</si>
  <si>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</si>
  <si>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</si>
  <si>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</si>
  <si>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</si>
  <si>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</si>
  <si>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</si>
  <si>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</si>
  <si>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</si>
  <si>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</si>
  <si>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</si>
  <si>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</si>
  <si>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</si>
  <si>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</si>
  <si>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</si>
  <si>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</si>
  <si>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</si>
  <si>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</si>
  <si>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</si>
  <si>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</si>
  <si>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</si>
  <si>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</si>
  <si>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</si>
  <si>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</si>
  <si>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</si>
  <si>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</si>
  <si>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</si>
  <si>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</si>
  <si>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</si>
  <si>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</si>
  <si>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</si>
  <si>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</si>
  <si>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</si>
  <si>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</si>
  <si>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</si>
  <si>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</si>
  <si>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</si>
  <si>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</si>
  <si>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</si>
  <si>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</si>
  <si>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</si>
  <si>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</si>
  <si>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</si>
  <si>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</si>
  <si>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</si>
  <si>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</si>
  <si>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</si>
  <si>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</si>
  <si>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</si>
  <si>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</si>
  <si>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</si>
  <si>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</si>
  <si>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</si>
  <si>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</si>
  <si>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</si>
  <si>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</si>
  <si>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</si>
  <si>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</si>
  <si>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</si>
  <si>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</si>
  <si>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</si>
  <si>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</si>
  <si>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</si>
  <si>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</si>
  <si>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</si>
  <si>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</si>
  <si>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</si>
  <si>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</si>
  <si>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</si>
  <si>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</si>
  <si>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</si>
  <si>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</si>
  <si>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</si>
  <si>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</si>
  <si>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</si>
  <si>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</si>
  <si>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</si>
  <si>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</si>
  <si>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</si>
  <si>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</si>
  <si>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</si>
  <si>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</si>
  <si>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</si>
  <si>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</si>
  <si>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</si>
  <si>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</si>
  <si>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</si>
  <si>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</si>
  <si>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</si>
  <si>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</si>
  <si>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</si>
  <si>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</si>
  <si>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</si>
  <si>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</si>
  <si>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</si>
  <si>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</si>
  <si>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</si>
  <si>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</si>
  <si>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</si>
  <si>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</si>
  <si>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</si>
  <si>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</si>
  <si>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</si>
  <si>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</si>
  <si>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</si>
  <si>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</si>
  <si>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</si>
  <si>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</si>
  <si>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</si>
  <si>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</si>
  <si>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</si>
  <si>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</si>
  <si>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</si>
  <si>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</si>
  <si>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</si>
  <si>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</si>
  <si>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</si>
  <si>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</si>
  <si>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</si>
  <si>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</si>
  <si>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</si>
  <si>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</si>
  <si>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</si>
  <si>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</si>
  <si>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</si>
  <si>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</si>
  <si>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</si>
  <si>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</si>
  <si>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</si>
  <si>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</si>
  <si>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</si>
  <si>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</si>
  <si>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</si>
  <si>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</si>
  <si>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</si>
  <si>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</si>
  <si>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</si>
  <si>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</si>
  <si>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</si>
  <si>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</si>
  <si>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</si>
  <si>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</si>
  <si>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</si>
  <si>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</si>
  <si>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</si>
  <si>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</si>
  <si>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</si>
  <si>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</si>
  <si>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</si>
  <si>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</si>
  <si>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</si>
  <si>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</si>
  <si>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</si>
  <si>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</si>
  <si>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</si>
  <si>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</si>
  <si>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</si>
  <si>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</si>
  <si>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</si>
  <si>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</si>
  <si>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</si>
  <si>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</si>
  <si>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</si>
  <si>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</si>
  <si>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</si>
  <si>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</si>
  <si>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</si>
  <si>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</si>
  <si>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</si>
  <si>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</si>
  <si>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</si>
  <si>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</si>
  <si>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</si>
  <si>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</si>
  <si>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</si>
  <si>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</si>
  <si>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</si>
  <si>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</si>
  <si>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</si>
  <si>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</si>
  <si>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</si>
  <si>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</si>
  <si>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</si>
  <si>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</si>
  <si>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</si>
  <si>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</si>
  <si>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</si>
  <si>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</si>
  <si>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</si>
  <si>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</si>
  <si>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</si>
  <si>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</si>
  <si>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</si>
  <si>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</si>
  <si>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</si>
  <si>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</si>
  <si>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</si>
  <si>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</si>
  <si>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</si>
  <si>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</si>
  <si>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</si>
  <si>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</si>
  <si>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</si>
  <si>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</si>
  <si>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</si>
  <si>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</si>
  <si>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</si>
  <si>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</si>
  <si>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</si>
  <si>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</si>
  <si>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</si>
  <si>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</si>
  <si>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</si>
  <si>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</si>
  <si>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</si>
  <si>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</si>
  <si>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</si>
  <si>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</si>
  <si>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</si>
  <si>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</si>
  <si>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</si>
  <si>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</si>
  <si>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</si>
  <si>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</si>
  <si>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</si>
  <si>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</si>
  <si>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</si>
  <si>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</si>
  <si>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</si>
  <si>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</si>
  <si>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</si>
  <si>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</si>
  <si>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</si>
  <si>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</si>
  <si>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</si>
  <si>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</si>
  <si>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</si>
  <si>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</si>
  <si>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</si>
  <si>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</si>
  <si>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</si>
  <si>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</si>
  <si>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</si>
  <si>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</si>
  <si>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</si>
  <si>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</si>
  <si>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</si>
  <si>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</si>
  <si>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</si>
  <si>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</si>
  <si>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</si>
  <si>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</si>
  <si>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</si>
  <si>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</si>
  <si>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</si>
  <si>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</si>
  <si>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</si>
  <si>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</si>
  <si>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</si>
  <si>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</si>
  <si>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</si>
  <si>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</si>
  <si>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</si>
  <si>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</si>
  <si>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</si>
  <si>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</si>
  <si>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</si>
  <si>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</si>
  <si>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</si>
  <si>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</si>
  <si>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</si>
  <si>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</si>
  <si>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</si>
  <si>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</si>
  <si>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</si>
  <si>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</si>
  <si>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</si>
  <si>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</si>
  <si>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</si>
  <si>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</si>
  <si>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</si>
  <si>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</si>
  <si>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</si>
  <si>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</si>
  <si>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</si>
  <si>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</si>
  <si>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</si>
  <si>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</si>
  <si>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</si>
  <si>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</si>
  <si>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</si>
  <si>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</si>
  <si>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</si>
  <si>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</si>
  <si>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</si>
  <si>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</si>
  <si>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</si>
  <si>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</si>
  <si>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</si>
  <si>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</si>
  <si>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</si>
  <si>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</si>
  <si>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</si>
  <si>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</si>
  <si>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</si>
  <si>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</si>
  <si>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</si>
  <si>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</si>
  <si>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</si>
  <si>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</si>
  <si>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</si>
  <si>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</si>
  <si>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</si>
  <si>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</si>
  <si>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</si>
  <si>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</si>
  <si>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</si>
  <si>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</si>
  <si>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</si>
  <si>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</si>
  <si>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</si>
  <si>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</si>
  <si>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</si>
  <si>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</si>
  <si>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</si>
  <si>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</si>
  <si>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</si>
  <si>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</si>
  <si>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</si>
  <si>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</si>
  <si>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</si>
  <si>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</si>
  <si>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</si>
  <si>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</si>
  <si>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</si>
  <si>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</si>
  <si>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</si>
  <si>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</si>
  <si>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</si>
  <si>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</si>
  <si>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</si>
  <si>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</si>
  <si>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</si>
  <si>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</si>
  <si>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</si>
  <si>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</si>
  <si>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</si>
  <si>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</si>
  <si>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</si>
  <si>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</si>
  <si>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</si>
  <si>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</si>
  <si>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</si>
  <si>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</si>
  <si>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</si>
  <si>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</si>
  <si>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</si>
  <si>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</si>
  <si>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</si>
  <si>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</si>
  <si>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</si>
  <si>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</si>
  <si>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</si>
  <si>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</si>
  <si>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</si>
  <si>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</si>
  <si>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</si>
  <si>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</si>
  <si>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</si>
  <si>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</si>
  <si>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</si>
  <si>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</si>
  <si>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</si>
  <si>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</si>
  <si>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</si>
  <si>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</si>
  <si>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</si>
  <si>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</si>
  <si>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</si>
  <si>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</si>
  <si>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</si>
  <si>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</si>
  <si>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</si>
  <si>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</si>
  <si>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</si>
  <si>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</si>
  <si>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</si>
  <si>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</si>
  <si>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</si>
  <si>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</si>
  <si>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</si>
  <si>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</si>
  <si>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</si>
  <si>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</si>
  <si>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</si>
  <si>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</si>
  <si>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</si>
  <si>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</si>
  <si>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</si>
  <si>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</si>
  <si>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</si>
  <si>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</si>
  <si>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</si>
  <si>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</si>
  <si>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</si>
  <si>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</si>
  <si>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</si>
  <si>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</si>
  <si>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</si>
  <si>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</si>
  <si>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</si>
  <si>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</si>
  <si>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</si>
  <si>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</si>
  <si>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</si>
  <si>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</si>
  <si>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</si>
  <si>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</si>
  <si>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</si>
  <si>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</si>
  <si>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</si>
  <si>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</si>
  <si>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</si>
  <si>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</si>
  <si>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</si>
  <si>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</si>
  <si>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</si>
  <si>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</si>
  <si>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</si>
  <si>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</si>
  <si>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</si>
  <si>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</si>
  <si>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</si>
  <si>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</si>
  <si>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</si>
  <si>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</si>
  <si>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</si>
  <si>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</si>
  <si>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</si>
  <si>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</si>
  <si>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</si>
  <si>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</si>
  <si>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</si>
  <si>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</si>
  <si>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</si>
  <si>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</si>
  <si>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</si>
  <si>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</si>
  <si>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</si>
  <si>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</si>
  <si>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</si>
  <si>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</si>
  <si>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</si>
  <si>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</si>
  <si>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</si>
  <si>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>апрель, октябрь</t>
  </si>
  <si>
    <t xml:space="preserve"> сентябрь</t>
  </si>
  <si>
    <t xml:space="preserve"> март</t>
  </si>
  <si>
    <t xml:space="preserve"> июль</t>
  </si>
  <si>
    <t>июль, сентябрь</t>
  </si>
  <si>
    <t>дек, ноя, окт, фев, янв</t>
  </si>
  <si>
    <t>дек, мар, ноя, окт, фев</t>
  </si>
  <si>
    <t>июнь, сентябрь</t>
  </si>
  <si>
    <t xml:space="preserve"> январь</t>
  </si>
  <si>
    <t>апрель, июль</t>
  </si>
  <si>
    <t>2,7 | 2</t>
  </si>
  <si>
    <t>4,25 | 4</t>
  </si>
  <si>
    <t>апр, мар, сен</t>
  </si>
  <si>
    <t>1,6 | 22</t>
  </si>
  <si>
    <t>0,5 | 2</t>
  </si>
  <si>
    <t>1,1 | 1</t>
  </si>
  <si>
    <t>60 | 2</t>
  </si>
  <si>
    <t>апрель, сентябрь</t>
  </si>
  <si>
    <t>1,25 | 1</t>
  </si>
  <si>
    <t>сентябрь, февраль</t>
  </si>
  <si>
    <t>3,9 | 1</t>
  </si>
  <si>
    <t>29,7 | 4</t>
  </si>
  <si>
    <t>1 | 2</t>
  </si>
  <si>
    <t>февраль, январь</t>
  </si>
  <si>
    <t>ноябрь, январь</t>
  </si>
  <si>
    <t>дек, мар, ноя, окт</t>
  </si>
  <si>
    <t>3,4 | 10</t>
  </si>
  <si>
    <t>3,4 | 11</t>
  </si>
  <si>
    <t>№ 12 по ул. Гагарина за 2016 год</t>
  </si>
  <si>
    <t>янв, мар, апр</t>
  </si>
  <si>
    <t>октябрь, декабрь</t>
  </si>
  <si>
    <t>2,2 | 1</t>
  </si>
  <si>
    <t>30,1 | 105</t>
  </si>
  <si>
    <t>30,1 | 24</t>
  </si>
  <si>
    <t>127 | 18</t>
  </si>
  <si>
    <t>127 | 15</t>
  </si>
  <si>
    <t>0,635 | 1</t>
  </si>
  <si>
    <t>31,75 | 21</t>
  </si>
  <si>
    <t>31,75 | 5</t>
  </si>
  <si>
    <t>31,75 | 7</t>
  </si>
  <si>
    <t>127 | 22</t>
  </si>
  <si>
    <t>127 | 28</t>
  </si>
  <si>
    <t>724,4 | 2</t>
  </si>
  <si>
    <t>724,4 | 27</t>
  </si>
  <si>
    <t>7,244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</si>
</sst>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761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153718.01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124612.8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122452.2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122452.2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122452.2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155878.60999999999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164137.44720147349</v>
      </c>
      <c r="G28" s="18">
        <f>и_ср_начисл-и_ср_стоимость_факт</f>
        <v>-39524.64720147349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375117.5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409882.79999999993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144.17119169057713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274812.27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242698.08000000002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257827.13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341176.8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341176.8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575.86042756324241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12293.220000000001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12779.58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23273.599999999999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12293.220000000001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12293.220000000001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316.10151959818631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55335.900000000009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54728.67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91654.43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61354.58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61354.58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934.24944524997011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22082.34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19552.099999999999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37127.64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22082.34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22082.34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8" sqref="B418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761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3163.7777679999995</v>
      </c>
      <c r="F6" s="40"/>
      <c r="I6" s="27">
        <f>E6/1.18</f>
        <v>2681.1675999999998</v>
      </c>
      <c r="J6" s="29">
        <f>[1]сумма!$Q$6</f>
        <v>12959.079134999998</v>
      </c>
      <c r="K6" s="29">
        <f>J6-I6</f>
        <v>10277.911534999999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191.33699999999996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0.1318</v>
      </c>
      <c r="E8" s="48">
        <v>191.33699999999996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607.58506799999998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1.6254</v>
      </c>
      <c r="E25" s="48">
        <v>607.58506799999998</v>
      </c>
      <c r="F25" s="49" t="s">
        <v>733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932.53039999999999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0.624</v>
      </c>
      <c r="E43" s="48">
        <v>932.53039999999999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356.10039999999998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1.6254</v>
      </c>
      <c r="E101" s="35">
        <v>356.10039999999998</v>
      </c>
      <c r="F101" s="33" t="s">
        <v>733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40.745399999999997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2.9899999999999999E-2</v>
      </c>
      <c r="E106" s="56">
        <v>40.745399999999997</v>
      </c>
      <c r="F106" s="49" t="s">
        <v>735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1035.4794999999999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8.9700000000000002E-2</v>
      </c>
      <c r="E120" s="56">
        <v>261.18119999999999</v>
      </c>
      <c r="F120" s="49" t="s">
        <v>762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546.46979999999996</v>
      </c>
      <c r="F127" s="49" t="s">
        <v>741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2</v>
      </c>
      <c r="E147" s="48">
        <v>227.82850000000002</v>
      </c>
      <c r="F147" s="49" t="s">
        <v>763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22430.808209999996</v>
      </c>
      <c r="F197" s="75"/>
      <c r="I197" s="27">
        <f>E197/1.18</f>
        <v>19009.159499999998</v>
      </c>
      <c r="J197" s="29">
        <f>[1]сумма!$Q$11</f>
        <v>31082.599499999997</v>
      </c>
      <c r="K197" s="29">
        <f>J197-I197</f>
        <v>12073.439999999999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22430.808209999996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0.35879999999999995</v>
      </c>
      <c r="E199" s="35">
        <v>2491.9905520000002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2.5080000000000005</v>
      </c>
      <c r="E200" s="35">
        <v>5289.3263999999981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1.52</v>
      </c>
      <c r="E210" s="35">
        <v>2662.6936000000001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14.164199999999999</v>
      </c>
      <c r="E211" s="35">
        <v>11447.230857999999</v>
      </c>
      <c r="F211" s="49" t="s">
        <v>736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2</v>
      </c>
      <c r="E215" s="35">
        <v>539.56679999999994</v>
      </c>
      <c r="F215" s="49" t="s">
        <v>734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4721.014799999999</v>
      </c>
      <c r="F232" s="33"/>
      <c r="I232" s="27">
        <f>E232/1.18</f>
        <v>4000.8599999999992</v>
      </c>
      <c r="J232" s="29">
        <f>[1]сумма!$M$13</f>
        <v>4000.8600000000006</v>
      </c>
      <c r="K232" s="29">
        <f>J232-I232</f>
        <v>0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4721.014799999999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18</v>
      </c>
      <c r="E253" s="35">
        <v>4721.014799999999</v>
      </c>
      <c r="F253" s="33" t="s">
        <v>734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13574.163739466216</v>
      </c>
      <c r="F266" s="75"/>
      <c r="I266" s="27">
        <f>E266/1.18</f>
        <v>11503.52859276798</v>
      </c>
      <c r="J266" s="29">
        <f>[1]сумма!$Q$15</f>
        <v>14033.079052204816</v>
      </c>
      <c r="K266" s="29">
        <f>J266-I266</f>
        <v>2529.5504594368358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13574.163739466216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0.46329999999999999</v>
      </c>
      <c r="E268" s="35">
        <v>2147.4112</v>
      </c>
      <c r="F268" s="33" t="s">
        <v>742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0.02</v>
      </c>
      <c r="E269" s="35">
        <v>337.59799999999996</v>
      </c>
      <c r="F269" s="33" t="s">
        <v>742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364.01819999999992</v>
      </c>
      <c r="F278" s="33" t="s">
        <v>736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</v>
      </c>
      <c r="E284" s="35">
        <v>1721.8795999999998</v>
      </c>
      <c r="F284" s="33" t="s">
        <v>736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2</v>
      </c>
      <c r="E296" s="35">
        <v>560.23326223078618</v>
      </c>
      <c r="F296" s="33" t="s">
        <v>741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>
        <v>2</v>
      </c>
      <c r="E311" s="35">
        <v>3772.1886</v>
      </c>
      <c r="F311" s="33" t="s">
        <v>752</v>
      </c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>
        <v>2</v>
      </c>
      <c r="E313" s="35">
        <v>1371.5310778181818</v>
      </c>
      <c r="F313" s="33" t="s">
        <v>741</v>
      </c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2</v>
      </c>
      <c r="E331" s="35">
        <v>652.54965454545447</v>
      </c>
      <c r="F331" s="33" t="s">
        <v>741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15</v>
      </c>
      <c r="E335" s="35">
        <v>2646.7541448717948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14441.123199999998</v>
      </c>
      <c r="F338" s="75"/>
      <c r="I338" s="27">
        <f>E338/1.18</f>
        <v>12238.24</v>
      </c>
      <c r="J338" s="29">
        <f>[1]сумма!$Q$17</f>
        <v>27117.06</v>
      </c>
      <c r="K338" s="29">
        <f>J338-I338</f>
        <v>14878.820000000002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14441.123199999998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743</v>
      </c>
      <c r="E340" s="84">
        <v>34.338000000000001</v>
      </c>
      <c r="F340" s="49" t="s">
        <v>740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744</v>
      </c>
      <c r="E342" s="48">
        <v>133.31640000000002</v>
      </c>
      <c r="F342" s="49" t="s">
        <v>745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746</v>
      </c>
      <c r="E343" s="84">
        <v>177.8614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747</v>
      </c>
      <c r="E344" s="84">
        <v>6.3011999999999997</v>
      </c>
      <c r="F344" s="49" t="s">
        <v>740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748</v>
      </c>
      <c r="E345" s="84">
        <v>3.4338000000000002</v>
      </c>
      <c r="F345" s="49" t="s">
        <v>734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749</v>
      </c>
      <c r="E346" s="48">
        <v>508.22599999999994</v>
      </c>
      <c r="F346" s="49" t="s">
        <v>750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751</v>
      </c>
      <c r="E347" s="48">
        <v>5.0621999999999998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 t="s">
        <v>764</v>
      </c>
      <c r="E348" s="84">
        <v>8.5549999999999997</v>
      </c>
      <c r="F348" s="49" t="s">
        <v>734</v>
      </c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765</v>
      </c>
      <c r="E349" s="48">
        <v>8627.3222000000005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766</v>
      </c>
      <c r="E351" s="48">
        <v>4539.2239999999993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753</v>
      </c>
      <c r="E353" s="84">
        <v>54.220999999999989</v>
      </c>
      <c r="F353" s="49" t="s">
        <v>734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754</v>
      </c>
      <c r="E354" s="48">
        <v>343.26199999999994</v>
      </c>
      <c r="F354" s="49" t="s">
        <v>745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28050.896645951761</v>
      </c>
      <c r="F355" s="75"/>
      <c r="I355" s="27">
        <f>E355/1.18</f>
        <v>23771.946310128613</v>
      </c>
      <c r="J355" s="29">
        <f>[1]сумма!$Q$19</f>
        <v>27334.060541112922</v>
      </c>
      <c r="K355" s="29">
        <f>J355-I355</f>
        <v>3562.114230984309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14557.258799999996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755</v>
      </c>
      <c r="E357" s="89">
        <v>66.764399999999995</v>
      </c>
      <c r="F357" s="49" t="s">
        <v>756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767</v>
      </c>
      <c r="E358" s="89">
        <v>1501.0898</v>
      </c>
      <c r="F358" s="49" t="s">
        <v>738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768</v>
      </c>
      <c r="E359" s="89">
        <v>5450.1249999999991</v>
      </c>
      <c r="F359" s="49" t="s">
        <v>738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769</v>
      </c>
      <c r="E360" s="89">
        <v>189.37819999999999</v>
      </c>
      <c r="F360" s="49" t="s">
        <v>735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770</v>
      </c>
      <c r="E361" s="89">
        <v>406.41559999999998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771</v>
      </c>
      <c r="E362" s="89">
        <v>1332.7982000000002</v>
      </c>
      <c r="F362" s="49" t="s">
        <v>757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772</v>
      </c>
      <c r="E364" s="89">
        <v>4430.192</v>
      </c>
      <c r="F364" s="49" t="s">
        <v>758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773</v>
      </c>
      <c r="E365" s="89">
        <v>1048.6659999999999</v>
      </c>
      <c r="F365" s="49" t="s">
        <v>718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759</v>
      </c>
      <c r="E371" s="89">
        <v>131.82959999999997</v>
      </c>
      <c r="F371" s="49" t="s">
        <v>739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13493.637845951765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774</v>
      </c>
      <c r="E375" s="93">
        <v>1342.1438000000001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 t="s">
        <v>760</v>
      </c>
      <c r="E376" s="93">
        <v>26.726999999999997</v>
      </c>
      <c r="F376" s="49" t="s">
        <v>718</v>
      </c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775</v>
      </c>
      <c r="E380" s="95">
        <v>4806.9660000000003</v>
      </c>
      <c r="F380" s="49" t="s">
        <v>750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 t="s">
        <v>776</v>
      </c>
      <c r="E381" s="95">
        <v>7090.2187999999996</v>
      </c>
      <c r="F381" s="49" t="s">
        <v>718</v>
      </c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777</v>
      </c>
      <c r="E382" s="95">
        <v>220.97424595176622</v>
      </c>
      <c r="F382" s="49" t="s">
        <v>737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777</v>
      </c>
      <c r="E383" s="95">
        <v>6.6079999999999997</v>
      </c>
      <c r="F383" s="49" t="s">
        <v>737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7602.3152</v>
      </c>
      <c r="F386" s="75"/>
      <c r="I386" s="27">
        <f>E386/1.18</f>
        <v>6442.64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7602.3152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6798.0036</v>
      </c>
      <c r="F388" s="75"/>
      <c r="I388" s="27">
        <f>E388/1.18</f>
        <v>5761.02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6798.0036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63355.207201473495</v>
      </c>
      <c r="F390" s="75"/>
      <c r="I390" s="27">
        <f>E390/1.18</f>
        <v>53690.853560570758</v>
      </c>
      <c r="J390" s="27">
        <f>SUM(I6:I390)</f>
        <v>139099.41556346737</v>
      </c>
      <c r="K390" s="27">
        <f>J390*1.01330668353499*1.18</f>
        <v>166321.43361020152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63355.207201473495</v>
      </c>
      <c r="F391" s="49" t="s">
        <v>731</v>
      </c>
      <c r="I391" s="27">
        <f>E6+E197+E232+E266+E338+E355+E386+E388+E390</f>
        <v>164137.31036489145</v>
      </c>
      <c r="J391" s="27">
        <f>I391-K391</f>
        <v>-175026.46587383028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2017-05-18T03:42:39Z</dcterms:modified>
</cp:coreProperties>
</file>